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erpa\Downloads\"/>
    </mc:Choice>
  </mc:AlternateContent>
  <xr:revisionPtr revIDLastSave="0" documentId="8_{AC6007F6-A42F-474C-9A7B-31104BE83CF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Mi Pl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8" i="1" l="1"/>
  <c r="D18" i="1" s="1"/>
  <c r="D17" i="1"/>
  <c r="D13" i="1"/>
  <c r="D14" i="1"/>
  <c r="D12" i="1"/>
  <c r="C10" i="1"/>
  <c r="D10" i="1" s="1"/>
  <c r="C9" i="1"/>
  <c r="D9" i="1" s="1"/>
  <c r="C20" i="1"/>
  <c r="F7" i="1"/>
  <c r="C23" i="1" s="1"/>
  <c r="C27" i="1"/>
  <c r="D27" i="1"/>
  <c r="C11" i="1" l="1"/>
  <c r="C24" i="1" s="1"/>
  <c r="C30" i="1" s="1"/>
  <c r="C31" i="1" s="1"/>
  <c r="D20" i="1"/>
  <c r="D11" i="1"/>
  <c r="D24" i="1" s="1"/>
  <c r="D32" i="1" s="1"/>
  <c r="D23" i="1"/>
  <c r="C32" i="1" l="1"/>
  <c r="C33" i="1" s="1"/>
  <c r="D30" i="1"/>
  <c r="D31" i="1" s="1"/>
  <c r="D3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<sst xmlns="http://schemas.openxmlformats.org/spreadsheetml/2006/main" count="29" uniqueCount="29">
  <si>
    <t>Gastos de vida en la jubilación</t>
  </si>
  <si>
    <t>Inflación</t>
  </si>
  <si>
    <t>Años hasta la jubilación</t>
  </si>
  <si>
    <t>Capital invertido hoy</t>
  </si>
  <si>
    <t>Rentabilidad del capital en etapa laboral</t>
  </si>
  <si>
    <t>Año de jubilación</t>
  </si>
  <si>
    <t>Rentabilidad durante la jubilación</t>
  </si>
  <si>
    <t>Inflación durante la jubilación</t>
  </si>
  <si>
    <t>Rentabilidad real (tras inflación)</t>
  </si>
  <si>
    <t>Ingresos garantizados anuales (Pensión u otra fuente)</t>
  </si>
  <si>
    <t>Ahorrando</t>
  </si>
  <si>
    <t>Invirtiendo</t>
  </si>
  <si>
    <t>Años jubilados</t>
  </si>
  <si>
    <t>Aporte adicional anual</t>
  </si>
  <si>
    <t>MI PLAN DE JUBILACIÓN</t>
  </si>
  <si>
    <t>Variables iniciales:</t>
  </si>
  <si>
    <t>Capital estimado al jubilarse</t>
  </si>
  <si>
    <t>Ahorro e inversión antes de jubilarse:</t>
  </si>
  <si>
    <t>Jubilación (fase crítica)</t>
  </si>
  <si>
    <t>Resultado final</t>
  </si>
  <si>
    <t>Años que el dinero aguanta</t>
  </si>
  <si>
    <t>Capital objetivo de jubilación</t>
  </si>
  <si>
    <t>Diferencia vs objetivo</t>
  </si>
  <si>
    <t>Mes actual:</t>
  </si>
  <si>
    <t>Aporte mensual</t>
  </si>
  <si>
    <t xml:space="preserve">Pensión promedia ESP </t>
  </si>
  <si>
    <t>Ingresos extra necesarios de inversiones (euros actuales)</t>
  </si>
  <si>
    <t>Ingresos extra necesarios de inversiones (euros futuros)</t>
  </si>
  <si>
    <t>Años sin ingresos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</si>
</sst>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&quot;$&quot;#,##0.00_);[Red]\(&quot;$&quot;#,##0.00\)"/>
    <numFmt numFmtId="165" formatCode="&quot;$&quot;#,##0"/>
    <numFmt numFmtId="166" formatCode="0.0%"/>
    <numFmt numFmtId="167" formatCode="&quot;€&quot;\ \ \ #,##0\ ;[Red]&quot;€&quot;\ \ \ \-#,##0"/>
    <numFmt numFmtId="168" formatCode="[$-C0A]mmm\-yy;@"/>
    <numFmt numFmtId="169" formatCode="[Blue]&quot;€&quot;\ \ \ #,##0\ ;[Red]&quot;€&quot;\ \ \ \-#,##0"/>
    <numFmt numFmtId="170" formatCode="0.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2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33">
    <xf numFmtId="0" fontId="0" fillId="0" borderId="0" xfId="0"/>
    <xf numFmtId="165" fontId="0" fillId="0" borderId="0" xfId="0" applyNumberFormat="1"/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167" fontId="0" fillId="0" borderId="0" xfId="0" applyNumberFormat="1" applyAlignment="1">
      <alignment horizontal="center"/>
    </xf>
    <xf numFmtId="168" fontId="4" fillId="0" borderId="0" xfId="125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4" borderId="0" xfId="0" applyFont="1" applyFill="1"/>
    <xf numFmtId="167" fontId="4" fillId="4" borderId="0" xfId="0" applyNumberFormat="1" applyFont="1" applyFill="1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16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4" fillId="6" borderId="0" xfId="0" applyFont="1" applyFill="1"/>
    <xf numFmtId="170" fontId="0" fillId="0" borderId="0" xfId="0" applyNumberFormat="1"/>
    <xf numFmtId="0" fontId="4" fillId="0" borderId="0" xfId="0" applyFont="1" applyAlignment="1">
      <alignment horizontal="right"/>
    </xf>
    <xf numFmtId="168" fontId="4" fillId="0" borderId="0" xfId="0" applyNumberFormat="1" applyFont="1" applyAlignment="1">
      <alignment horizontal="left"/>
    </xf>
    <xf numFmtId="167" fontId="0" fillId="3" borderId="0" xfId="0" applyNumberFormat="1" applyFill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10" fontId="0" fillId="0" borderId="0" xfId="0" applyNumberFormat="1" applyAlignment="1" applyProtection="1">
      <alignment horizontal="center"/>
      <protection locked="0"/>
    </xf>
    <xf numFmtId="167" fontId="4" fillId="6" borderId="0" xfId="0" applyNumberFormat="1" applyFont="1" applyFill="1" applyAlignment="1">
      <alignment horizontal="center"/>
    </xf>
    <xf numFmtId="167" fontId="0" fillId="0" borderId="0" xfId="0" applyNumberFormat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26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Millares" xfId="125" builtinId="3"/>
    <cellStyle name="Normal" xfId="0" builtinId="0"/>
  </cellStyles>
  <dxfs count="2">
    <dxf>
      <fill>
        <patternFill>
          <bgColor theme="6"/>
        </patternFill>
      </fill>
    </dxf>
    <dxf>
      <fill>
        <patternFill>
          <bgColor theme="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="160" zoomScaleNormal="160" zoomScalePageLayoutView="2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1" sqref="B11"/>
    </sheetView>
  </sheetViews>
  <sheetFormatPr baseColWidth="10" defaultColWidth="11" defaultRowHeight="15.6" x14ac:dyDescent="0.3"/>
  <cols>
    <col min="1" max="1" width="2.8984375" customWidth="1"/>
    <col min="2" max="2" width="49.296875" customWidth="1"/>
    <col min="3" max="3" width="16.09765625" style="5" customWidth="1"/>
    <col min="4" max="4" width="17" style="5" customWidth="1"/>
    <col min="6" max="6" width="14.5" bestFit="1" customWidth="1"/>
    <col min="7" max="7" width="13.5" bestFit="1" customWidth="1"/>
    <col min="8" max="8" width="15" style="1" customWidth="1"/>
    <col min="9" max="9" width="11.3984375" style="1" bestFit="1" customWidth="1"/>
    <col min="10" max="10" width="13.8984375" style="1" bestFit="1" customWidth="1"/>
  </cols>
  <sheetData>
    <row r="1" spans="2:10" x14ac:dyDescent="0.3">
      <c r="B1" s="32" t="e" vm="1">
        <v>#VALUE!</v>
      </c>
      <c r="C1" s="32"/>
      <c r="D1" s="32"/>
      <c r="E1" s="32"/>
    </row>
    <row r="2" spans="2:10" x14ac:dyDescent="0.3">
      <c r="B2" s="32"/>
      <c r="C2" s="32"/>
      <c r="D2" s="32"/>
      <c r="E2" s="32"/>
    </row>
    <row r="3" spans="2:10" x14ac:dyDescent="0.3">
      <c r="B3" s="32"/>
      <c r="C3" s="32"/>
      <c r="D3" s="32"/>
      <c r="E3" s="32"/>
    </row>
    <row r="4" spans="2:10" x14ac:dyDescent="0.3">
      <c r="B4" s="32"/>
      <c r="C4" s="32"/>
      <c r="D4" s="32"/>
      <c r="E4" s="32"/>
    </row>
    <row r="5" spans="2:10" ht="25.8" x14ac:dyDescent="0.5">
      <c r="B5" s="31" t="s">
        <v>14</v>
      </c>
      <c r="C5" s="31"/>
      <c r="D5" s="31"/>
      <c r="E5" s="31"/>
    </row>
    <row r="7" spans="2:10" ht="25.8" x14ac:dyDescent="0.5">
      <c r="B7" s="2"/>
      <c r="C7" s="6" t="s">
        <v>10</v>
      </c>
      <c r="D7" s="6" t="s">
        <v>11</v>
      </c>
      <c r="E7" s="22" t="s">
        <v>23</v>
      </c>
      <c r="F7" s="23">
        <f ca="1">+TODAY()</f>
        <v>46037</v>
      </c>
      <c r="H7"/>
      <c r="I7"/>
      <c r="J7"/>
    </row>
    <row r="8" spans="2:10" x14ac:dyDescent="0.3">
      <c r="B8" s="15" t="s">
        <v>15</v>
      </c>
      <c r="C8" s="16"/>
      <c r="D8" s="16"/>
      <c r="H8"/>
      <c r="I8"/>
      <c r="J8"/>
    </row>
    <row r="9" spans="2:10" x14ac:dyDescent="0.3">
      <c r="B9" t="s">
        <v>0</v>
      </c>
      <c r="C9" s="24">
        <f>+F9*12</f>
        <v>36000</v>
      </c>
      <c r="D9" s="24">
        <f>+C9</f>
        <v>36000</v>
      </c>
      <c r="F9" s="27">
        <v>3000</v>
      </c>
      <c r="H9"/>
      <c r="I9"/>
      <c r="J9"/>
    </row>
    <row r="10" spans="2:10" x14ac:dyDescent="0.3">
      <c r="B10" t="s">
        <v>9</v>
      </c>
      <c r="C10" s="24">
        <f>+F10*14</f>
        <v>19292</v>
      </c>
      <c r="D10" s="24">
        <f>+C10</f>
        <v>19292</v>
      </c>
      <c r="F10" s="27">
        <v>1378</v>
      </c>
      <c r="G10" s="27">
        <v>1000</v>
      </c>
      <c r="H10" s="27" t="s">
        <v>25</v>
      </c>
      <c r="I10"/>
      <c r="J10"/>
    </row>
    <row r="11" spans="2:10" x14ac:dyDescent="0.3">
      <c r="B11" s="20" t="s">
        <v>26</v>
      </c>
      <c r="C11" s="29">
        <f>C9-C10</f>
        <v>16708</v>
      </c>
      <c r="D11" s="29">
        <f>D9-D10</f>
        <v>16708</v>
      </c>
      <c r="H11"/>
      <c r="I11"/>
      <c r="J11"/>
    </row>
    <row r="12" spans="2:10" x14ac:dyDescent="0.3">
      <c r="B12" t="s">
        <v>1</v>
      </c>
      <c r="C12" s="25">
        <v>3.5999999999999997E-2</v>
      </c>
      <c r="D12" s="25">
        <f>+C12</f>
        <v>3.5999999999999997E-2</v>
      </c>
      <c r="H12"/>
      <c r="I12"/>
      <c r="J12"/>
    </row>
    <row r="13" spans="2:10" x14ac:dyDescent="0.3">
      <c r="B13" t="s">
        <v>2</v>
      </c>
      <c r="C13" s="26">
        <v>20</v>
      </c>
      <c r="D13" s="26">
        <f>+C13</f>
        <v>20</v>
      </c>
      <c r="H13"/>
      <c r="I13"/>
      <c r="J13"/>
    </row>
    <row r="14" spans="2:10" x14ac:dyDescent="0.3">
      <c r="B14" t="s">
        <v>12</v>
      </c>
      <c r="C14" s="26">
        <v>30</v>
      </c>
      <c r="D14" s="26">
        <f>+C14</f>
        <v>30</v>
      </c>
      <c r="H14"/>
      <c r="I14"/>
      <c r="J14"/>
    </row>
    <row r="15" spans="2:10" ht="29.25" customHeight="1" x14ac:dyDescent="0.3">
      <c r="H15"/>
      <c r="I15"/>
      <c r="J15"/>
    </row>
    <row r="16" spans="2:10" x14ac:dyDescent="0.3">
      <c r="B16" s="15" t="s">
        <v>17</v>
      </c>
      <c r="C16" s="16"/>
      <c r="D16" s="16"/>
      <c r="H16"/>
      <c r="I16"/>
      <c r="J16"/>
    </row>
    <row r="17" spans="2:10" x14ac:dyDescent="0.3">
      <c r="B17" t="s">
        <v>3</v>
      </c>
      <c r="C17" s="30">
        <v>50000</v>
      </c>
      <c r="D17" s="30">
        <f>+C17</f>
        <v>50000</v>
      </c>
      <c r="G17" s="3"/>
      <c r="H17"/>
      <c r="I17"/>
      <c r="J17"/>
    </row>
    <row r="18" spans="2:10" x14ac:dyDescent="0.3">
      <c r="B18" t="s">
        <v>13</v>
      </c>
      <c r="C18" s="30">
        <f>+F18*12</f>
        <v>1800</v>
      </c>
      <c r="D18" s="30">
        <f>+C18</f>
        <v>1800</v>
      </c>
      <c r="F18" s="27">
        <v>150</v>
      </c>
      <c r="G18" s="21" t="s">
        <v>24</v>
      </c>
      <c r="H18"/>
      <c r="I18"/>
      <c r="J18"/>
    </row>
    <row r="19" spans="2:10" x14ac:dyDescent="0.3">
      <c r="B19" t="s">
        <v>4</v>
      </c>
      <c r="C19" s="28">
        <v>7.0000000000000007E-2</v>
      </c>
      <c r="D19" s="28">
        <v>0.14000000000000001</v>
      </c>
      <c r="H19"/>
      <c r="I19"/>
      <c r="J19"/>
    </row>
    <row r="20" spans="2:10" x14ac:dyDescent="0.3">
      <c r="B20" s="12" t="s">
        <v>16</v>
      </c>
      <c r="C20" s="13">
        <f>FV(C19,C13,-C18,-C17)</f>
        <v>267276.109302525</v>
      </c>
      <c r="D20" s="13">
        <f>FV(D19,D13,-D18,-D17)</f>
        <v>851019.36337374419</v>
      </c>
      <c r="H20"/>
      <c r="I20"/>
      <c r="J20"/>
    </row>
    <row r="21" spans="2:10" ht="33.75" customHeight="1" x14ac:dyDescent="0.3">
      <c r="B21" s="4"/>
      <c r="C21" s="10"/>
      <c r="D21" s="10"/>
      <c r="H21"/>
      <c r="I21"/>
      <c r="J21"/>
    </row>
    <row r="22" spans="2:10" x14ac:dyDescent="0.3">
      <c r="B22" s="15" t="s">
        <v>18</v>
      </c>
      <c r="C22" s="16"/>
      <c r="D22" s="16"/>
      <c r="H22"/>
      <c r="I22"/>
      <c r="J22"/>
    </row>
    <row r="23" spans="2:10" x14ac:dyDescent="0.3">
      <c r="B23" s="3" t="s">
        <v>5</v>
      </c>
      <c r="C23" s="9">
        <f ca="1">F7+(C13*365)</f>
        <v>53337</v>
      </c>
      <c r="D23" s="9">
        <f ca="1">F7+(D13*365)</f>
        <v>53337</v>
      </c>
      <c r="H23"/>
      <c r="I23"/>
      <c r="J23"/>
    </row>
    <row r="24" spans="2:10" x14ac:dyDescent="0.3">
      <c r="B24" s="20" t="s">
        <v>27</v>
      </c>
      <c r="C24" s="8">
        <f>FV(C12,C13,,-C11)</f>
        <v>33893.746331799011</v>
      </c>
      <c r="D24" s="8">
        <f>FV(D12,D13,,-D11)</f>
        <v>33893.746331799011</v>
      </c>
      <c r="H24"/>
      <c r="I24"/>
      <c r="J24"/>
    </row>
    <row r="25" spans="2:10" x14ac:dyDescent="0.3">
      <c r="B25" t="s">
        <v>6</v>
      </c>
      <c r="C25" s="28">
        <v>0.05</v>
      </c>
      <c r="D25" s="28">
        <v>0.05</v>
      </c>
      <c r="H25"/>
      <c r="I25"/>
      <c r="J25"/>
    </row>
    <row r="26" spans="2:10" x14ac:dyDescent="0.3">
      <c r="B26" t="s">
        <v>7</v>
      </c>
      <c r="C26" s="28">
        <v>3.5999999999999997E-2</v>
      </c>
      <c r="D26" s="28">
        <v>3.5999999999999997E-2</v>
      </c>
      <c r="H26"/>
      <c r="I26"/>
      <c r="J26"/>
    </row>
    <row r="27" spans="2:10" x14ac:dyDescent="0.3">
      <c r="B27" s="4" t="s">
        <v>8</v>
      </c>
      <c r="C27" s="14">
        <f>C25-C26</f>
        <v>1.4000000000000005E-2</v>
      </c>
      <c r="D27" s="14">
        <f>D25-D26</f>
        <v>1.4000000000000005E-2</v>
      </c>
      <c r="H27"/>
      <c r="I27"/>
      <c r="J27"/>
    </row>
    <row r="28" spans="2:10" x14ac:dyDescent="0.3">
      <c r="B28" s="4"/>
      <c r="C28" s="14"/>
      <c r="D28" s="14"/>
      <c r="H28"/>
      <c r="I28"/>
      <c r="J28"/>
    </row>
    <row r="29" spans="2:10" x14ac:dyDescent="0.3">
      <c r="B29" s="15" t="s">
        <v>19</v>
      </c>
      <c r="C29" s="16"/>
      <c r="D29" s="16"/>
      <c r="H29"/>
      <c r="I29"/>
      <c r="J29"/>
    </row>
    <row r="30" spans="2:10" x14ac:dyDescent="0.3">
      <c r="B30" t="s">
        <v>20</v>
      </c>
      <c r="C30" s="18">
        <f>(NPER(C27,C24,-C20,0))</f>
        <v>8.4143004108274582</v>
      </c>
      <c r="D30" s="18">
        <f>(NPER(D27,D24,-D20,0))</f>
        <v>31.153305273190941</v>
      </c>
      <c r="H30"/>
      <c r="I30"/>
      <c r="J30"/>
    </row>
    <row r="31" spans="2:10" x14ac:dyDescent="0.3">
      <c r="B31" t="s">
        <v>28</v>
      </c>
      <c r="C31" s="19">
        <f>C14-C30</f>
        <v>21.585699589172542</v>
      </c>
      <c r="D31" s="19">
        <f>D14-D30</f>
        <v>-1.1533052731909414</v>
      </c>
      <c r="H31"/>
      <c r="I31"/>
      <c r="J31"/>
    </row>
    <row r="32" spans="2:10" x14ac:dyDescent="0.3">
      <c r="B32" s="4" t="s">
        <v>21</v>
      </c>
      <c r="C32" s="10">
        <f>PV(C27,C14,-C24)</f>
        <v>825643.22247303952</v>
      </c>
      <c r="D32" s="10">
        <f>PV(D27,D14,-D24)</f>
        <v>825643.22247303952</v>
      </c>
      <c r="H32"/>
      <c r="I32"/>
      <c r="J32"/>
    </row>
    <row r="33" spans="1:10" x14ac:dyDescent="0.3">
      <c r="B33" s="4" t="s">
        <v>22</v>
      </c>
      <c r="C33" s="17">
        <f>C20-C32</f>
        <v>-558367.11317051458</v>
      </c>
      <c r="D33" s="17">
        <f>D20-D32</f>
        <v>25376.14090070466</v>
      </c>
      <c r="H33"/>
      <c r="I33"/>
      <c r="J33"/>
    </row>
    <row r="34" spans="1:10" x14ac:dyDescent="0.3">
      <c r="B34" s="4"/>
      <c r="C34" s="11"/>
      <c r="D34" s="11"/>
      <c r="H34"/>
      <c r="I34"/>
      <c r="J34"/>
    </row>
    <row r="35" spans="1:10" x14ac:dyDescent="0.3">
      <c r="A35" s="7"/>
    </row>
  </sheetData>
  <sheetProtection algorithmName="SHA-512" hashValue="1rfJ5SXNHbM29b/cSql6zDTC/dtXE5D8+tDpi/XAe8iKcaE2O3sPOO79QlHgkLz8OmexGBAu3Yuu/X4vo+k6gw==" saltValue="2TTxn/5yMHC2c6/stLUWwQ==" spinCount="100000" sheet="1" scenarios="1"/>
  <mergeCells count="2">
    <mergeCell ref="B5:E5"/>
    <mergeCell ref="B1:E4"/>
  </mergeCells>
  <conditionalFormatting sqref="C31:D31">
    <cfRule type="cellIs" dxfId="1" priority="5" operator="greaterThan">
      <formula>0</formula>
    </cfRule>
    <cfRule type="cellIs" dxfId="0" priority="6" operator="lessThanOrEqual">
      <formula>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town</dc:creator>
  <cp:lastModifiedBy>Mercedes Parra</cp:lastModifiedBy>
  <dcterms:created xsi:type="dcterms:W3CDTF">2012-08-18T17:09:02Z</dcterms:created>
  <dcterms:modified xsi:type="dcterms:W3CDTF">2026-01-15T13:44:48Z</dcterms:modified>
</cp:coreProperties>
</file>