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0.200\homes\CyMinversores01\Cursos CyM\Material gratis\"/>
    </mc:Choice>
  </mc:AlternateContent>
  <xr:revisionPtr revIDLastSave="0" documentId="13_ncr:1_{5663DA8F-6C20-47E6-B869-1873B7B3E6D6}" xr6:coauthVersionLast="47" xr6:coauthVersionMax="47" xr10:uidLastSave="{00000000-0000-0000-0000-000000000000}"/>
  <bookViews>
    <workbookView xWindow="-120" yWindow="-120" windowWidth="29040" windowHeight="15720" xr2:uid="{92B81355-1915-44CD-BB5F-9501B618966C}"/>
  </bookViews>
  <sheets>
    <sheet name="Regla 4%" sheetId="3" r:id="rId1"/>
    <sheet name="Sheet1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6" i="4" l="1"/>
  <c r="R16" i="4"/>
  <c r="Q16" i="4"/>
  <c r="Q19" i="4"/>
  <c r="P19" i="4"/>
  <c r="C13" i="3"/>
  <c r="D41" i="3" s="1"/>
  <c r="C20" i="3"/>
  <c r="C32" i="3" s="1"/>
  <c r="D13" i="3"/>
  <c r="D12" i="3"/>
  <c r="C12" i="3" s="1"/>
  <c r="D40" i="3" s="1"/>
  <c r="D11" i="3"/>
  <c r="C11" i="3" s="1"/>
  <c r="D39" i="3" s="1"/>
  <c r="R19" i="4" l="1"/>
  <c r="C39" i="3"/>
  <c r="C30" i="3"/>
  <c r="C31" i="3"/>
  <c r="C40" i="3"/>
  <c r="C41" i="3"/>
  <c r="S19" i="4" l="1"/>
  <c r="T16" i="4" s="1"/>
  <c r="T19" i="4" l="1"/>
  <c r="U16" i="4" s="1"/>
  <c r="U19" i="4" l="1"/>
  <c r="V16" i="4" s="1"/>
  <c r="V19" i="4" l="1"/>
  <c r="W16" i="4" s="1"/>
  <c r="W19" i="4" l="1"/>
  <c r="X16" i="4" s="1"/>
  <c r="X19" i="4" l="1"/>
  <c r="Y16" i="4" l="1"/>
  <c r="Y19" i="4" l="1"/>
  <c r="Z16" i="4" s="1"/>
  <c r="Z19" i="4" l="1"/>
  <c r="AA16" i="4" s="1"/>
  <c r="AA19" i="4" l="1"/>
  <c r="AB16" i="4" s="1"/>
  <c r="AB19" i="4" l="1"/>
  <c r="AC16" i="4" l="1"/>
  <c r="AC19" i="4" l="1"/>
  <c r="AD16" i="4" l="1"/>
  <c r="AD19" i="4" l="1"/>
  <c r="AE16" i="4" s="1"/>
  <c r="AE19" i="4" l="1"/>
  <c r="AF16" i="4" s="1"/>
  <c r="AF19" i="4" l="1"/>
  <c r="AG16" i="4" s="1"/>
  <c r="AG19" i="4" l="1"/>
  <c r="AH16" i="4" s="1"/>
  <c r="AH19" i="4" l="1"/>
  <c r="AI16" i="4" s="1"/>
  <c r="AI19" i="4" l="1"/>
  <c r="AJ16" i="4" s="1"/>
  <c r="AJ19" i="4" l="1"/>
  <c r="AK16" i="4" s="1"/>
  <c r="AK19" i="4" l="1"/>
  <c r="AL16" i="4" s="1"/>
  <c r="AL19" i="4" l="1"/>
  <c r="AM16" i="4" l="1"/>
  <c r="AM19" i="4" l="1"/>
  <c r="AN16" i="4" l="1"/>
  <c r="AN19" i="4" l="1"/>
  <c r="AO16" i="4" s="1"/>
  <c r="AO19" i="4" l="1"/>
  <c r="AP16" i="4" s="1"/>
  <c r="AP19" i="4" l="1"/>
  <c r="AQ16" i="4" s="1"/>
  <c r="AQ19" i="4" l="1"/>
  <c r="AR16" i="4" s="1"/>
  <c r="AR19" i="4" l="1"/>
  <c r="AS16" i="4" s="1"/>
  <c r="AS19" i="4" l="1"/>
  <c r="AT16" i="4" s="1"/>
  <c r="AT19" i="4" l="1"/>
  <c r="AU16" i="4" s="1"/>
  <c r="AU19" i="4" l="1"/>
  <c r="AV16" i="4" s="1"/>
  <c r="AV19" i="4" l="1"/>
  <c r="AW16" i="4" s="1"/>
  <c r="AW19" i="4" l="1"/>
  <c r="AX16" i="4" s="1"/>
  <c r="AX19" i="4" l="1"/>
  <c r="AY16" i="4" s="1"/>
  <c r="AY19" i="4" l="1"/>
  <c r="AZ16" i="4" s="1"/>
  <c r="AZ19" i="4" l="1"/>
  <c r="BA16" i="4" s="1"/>
  <c r="BA19" i="4" l="1"/>
  <c r="BB16" i="4" s="1"/>
  <c r="BB19" i="4" l="1"/>
  <c r="BC16" i="4" s="1"/>
  <c r="BC19" i="4" l="1"/>
  <c r="BD16" i="4" s="1"/>
  <c r="BD19" i="4" l="1"/>
  <c r="BE16" i="4" s="1"/>
  <c r="BE19" i="4" l="1"/>
  <c r="BF16" i="4" s="1"/>
  <c r="BF19" i="4" l="1"/>
  <c r="BG16" i="4" s="1"/>
  <c r="BG19" i="4" s="1"/>
  <c r="BH16" i="4" s="1"/>
  <c r="BH19" i="4" l="1"/>
  <c r="BI16" i="4"/>
  <c r="BI19" i="4" s="1"/>
  <c r="BJ16" i="4" s="1"/>
  <c r="BJ19" i="4" s="1"/>
  <c r="BK16" i="4" s="1"/>
  <c r="BK19" i="4" l="1"/>
  <c r="BL16" i="4"/>
  <c r="BL19" i="4" l="1"/>
  <c r="BM16" i="4"/>
  <c r="BM19" i="4" s="1"/>
  <c r="BN16" i="4" s="1"/>
  <c r="BN19" i="4" s="1"/>
  <c r="BO16" i="4" s="1"/>
  <c r="BO19" i="4" l="1"/>
  <c r="BP16" i="4"/>
  <c r="BP19" i="4" l="1"/>
  <c r="BQ16" i="4"/>
  <c r="BQ19" i="4" l="1"/>
  <c r="BR16" i="4"/>
  <c r="BR19" i="4" l="1"/>
  <c r="BS16" i="4" s="1"/>
  <c r="BS19" i="4" s="1"/>
  <c r="BT16" i="4" s="1"/>
  <c r="BT19" i="4" s="1"/>
  <c r="BU16" i="4" s="1"/>
  <c r="BU19" i="4" s="1"/>
  <c r="BV16" i="4" s="1"/>
  <c r="BV19" i="4" l="1"/>
  <c r="BW16" i="4"/>
  <c r="BW19" i="4" s="1"/>
  <c r="BX16" i="4" s="1"/>
  <c r="BX19" i="4" s="1"/>
  <c r="BY16" i="4" s="1"/>
  <c r="BY19" i="4" s="1"/>
  <c r="BZ16" i="4" s="1"/>
  <c r="BZ19" i="4" s="1"/>
  <c r="CA16" i="4" s="1"/>
  <c r="CA19" i="4" l="1"/>
  <c r="CB16" i="4"/>
  <c r="CB19" i="4" l="1"/>
  <c r="CC16" i="4"/>
  <c r="CC19" i="4" s="1"/>
  <c r="CD16" i="4" s="1"/>
  <c r="CD19" i="4" s="1"/>
  <c r="CE16" i="4" s="1"/>
  <c r="CE19" i="4" l="1"/>
  <c r="CF16" i="4" s="1"/>
  <c r="CF19" i="4" l="1"/>
  <c r="CG16" i="4"/>
  <c r="CG19" i="4" l="1"/>
  <c r="CH16" i="4"/>
  <c r="CH19" i="4" l="1"/>
  <c r="CI16" i="4"/>
  <c r="CI19" i="4" l="1"/>
  <c r="CJ16" i="4"/>
  <c r="CJ19" i="4" l="1"/>
  <c r="CK16" i="4" s="1"/>
  <c r="CK19" i="4" s="1"/>
  <c r="CL16" i="4" s="1"/>
  <c r="CL19" i="4" l="1"/>
  <c r="CM16" i="4"/>
  <c r="CM19" i="4" l="1"/>
  <c r="CN16" i="4"/>
  <c r="CN19" i="4" l="1"/>
  <c r="CO16" i="4" s="1"/>
  <c r="CO19" i="4" s="1"/>
  <c r="CP16" i="4" s="1"/>
  <c r="CP19" i="4" s="1"/>
  <c r="CQ16" i="4" s="1"/>
  <c r="CQ19" i="4" s="1"/>
  <c r="CR16" i="4" s="1"/>
  <c r="CR19" i="4" s="1"/>
  <c r="CS16" i="4" s="1"/>
  <c r="CS19" i="4" s="1"/>
</calcChain>
</file>

<file path=xl/sharedStrings.xml><?xml version="1.0" encoding="utf-8"?>
<sst xmlns="http://schemas.openxmlformats.org/spreadsheetml/2006/main" count="37" uniqueCount="33">
  <si>
    <r>
      <t xml:space="preserve">Gastos anuales </t>
    </r>
    <r>
      <rPr>
        <b/>
        <sz val="12"/>
        <color theme="1"/>
        <rFont val="Aptos Narrow"/>
        <family val="2"/>
        <scheme val="minor"/>
      </rPr>
      <t>estimados</t>
    </r>
    <r>
      <rPr>
        <sz val="12"/>
        <color theme="1"/>
        <rFont val="Aptos Narrow"/>
        <family val="2"/>
        <scheme val="minor"/>
      </rPr>
      <t xml:space="preserve"> en el año de jubilación</t>
    </r>
  </si>
  <si>
    <t>OBS:</t>
  </si>
  <si>
    <t xml:space="preserve">La regla del 4% </t>
  </si>
  <si>
    <t>Promedio de gastos de los ultimos 5 años</t>
  </si>
  <si>
    <t>Multiplicar el promedio de gasto anual por:</t>
  </si>
  <si>
    <t>Muy conservador</t>
  </si>
  <si>
    <t>Normal</t>
  </si>
  <si>
    <t>Conservador</t>
  </si>
  <si>
    <t>El valor obtenido será el monto que deberias tener para iniciar la jubilación</t>
  </si>
  <si>
    <t>2</t>
  </si>
  <si>
    <t>Edad actual</t>
  </si>
  <si>
    <t>años</t>
  </si>
  <si>
    <t>Edad prevista para jubilarse</t>
  </si>
  <si>
    <t>Años para jubilar</t>
  </si>
  <si>
    <t>3</t>
  </si>
  <si>
    <t>4</t>
  </si>
  <si>
    <t>Cartera 100% acciones de calidad o indice</t>
  </si>
  <si>
    <t xml:space="preserve">Rentabilidad esperada </t>
  </si>
  <si>
    <t>5</t>
  </si>
  <si>
    <t>Valor actual muy conservador</t>
  </si>
  <si>
    <t>Valor actual conservador</t>
  </si>
  <si>
    <t>Valor actual normal</t>
  </si>
  <si>
    <t>Valor que deberias tener hoy para jubilar confortable.</t>
  </si>
  <si>
    <t>6</t>
  </si>
  <si>
    <t>Valor que se puede sacar anualmente de la cartera y el dinero no se acaba</t>
  </si>
  <si>
    <t>Se considera 5%</t>
  </si>
  <si>
    <t>Se considera 7%</t>
  </si>
  <si>
    <t>Gasto anual esperado</t>
  </si>
  <si>
    <t>Capital al inicio de la jubilación</t>
  </si>
  <si>
    <t>Este número esta en la planilla plan de jubilación - Orientativo</t>
  </si>
  <si>
    <t>No entra en el cal.</t>
  </si>
  <si>
    <t>Cartera 50% acciones y 50% bonos</t>
  </si>
  <si>
    <r>
      <t xml:space="preserve">Gastos anuales </t>
    </r>
    <r>
      <rPr>
        <b/>
        <sz val="12"/>
        <color theme="1"/>
        <rFont val="Aptos Narrow"/>
        <family val="2"/>
        <scheme val="minor"/>
      </rPr>
      <t>reales</t>
    </r>
    <r>
      <rPr>
        <sz val="12"/>
        <color theme="1"/>
        <rFont val="Aptos Narrow"/>
        <family val="2"/>
        <scheme val="minor"/>
      </rPr>
      <t xml:space="preserve"> al día de hoy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</si>
</sst>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&quot;€&quot;\ \ \ #,##0\ ;[Red]&quot;€&quot;\ \ \ \-#,##0"/>
    <numFmt numFmtId="165" formatCode="&quot;$&quot;#,##0"/>
    <numFmt numFmtId="166" formatCode="0.0"/>
    <numFmt numFmtId="167" formatCode="_-* #,##0.00\ _€_-;\-* #,##0.00\ _€_-;_-* &quot;-&quot;??\ _€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20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2"/>
    <xf numFmtId="165" fontId="2" fillId="0" borderId="0" xfId="2" applyNumberFormat="1"/>
    <xf numFmtId="0" fontId="4" fillId="0" borderId="0" xfId="2" applyFont="1" applyAlignment="1">
      <alignment horizontal="center"/>
    </xf>
    <xf numFmtId="0" fontId="4" fillId="3" borderId="0" xfId="2" applyFont="1" applyFill="1"/>
    <xf numFmtId="0" fontId="2" fillId="0" borderId="0" xfId="2" applyAlignment="1">
      <alignment horizontal="center"/>
    </xf>
    <xf numFmtId="0" fontId="4" fillId="0" borderId="0" xfId="2" applyFont="1"/>
    <xf numFmtId="164" fontId="4" fillId="0" borderId="0" xfId="2" applyNumberFormat="1" applyFont="1" applyAlignment="1">
      <alignment horizontal="center"/>
    </xf>
    <xf numFmtId="165" fontId="4" fillId="0" borderId="0" xfId="2" applyNumberFormat="1" applyFont="1" applyAlignment="1">
      <alignment horizontal="center"/>
    </xf>
    <xf numFmtId="0" fontId="2" fillId="4" borderId="0" xfId="2" applyFill="1"/>
    <xf numFmtId="164" fontId="4" fillId="5" borderId="0" xfId="2" applyNumberFormat="1" applyFont="1" applyFill="1" applyAlignment="1">
      <alignment horizontal="center"/>
    </xf>
    <xf numFmtId="0" fontId="4" fillId="5" borderId="0" xfId="2" applyFont="1" applyFill="1"/>
    <xf numFmtId="49" fontId="4" fillId="0" borderId="0" xfId="1" applyNumberFormat="1" applyFont="1" applyAlignment="1">
      <alignment horizontal="center"/>
    </xf>
    <xf numFmtId="0" fontId="4" fillId="5" borderId="0" xfId="2" applyFont="1" applyFill="1" applyAlignment="1">
      <alignment horizontal="center"/>
    </xf>
    <xf numFmtId="0" fontId="4" fillId="7" borderId="0" xfId="2" applyFont="1" applyFill="1"/>
    <xf numFmtId="0" fontId="2" fillId="0" borderId="0" xfId="2" applyAlignment="1">
      <alignment horizontal="left"/>
    </xf>
    <xf numFmtId="0" fontId="2" fillId="7" borderId="0" xfId="2" applyFill="1" applyAlignment="1">
      <alignment horizontal="center"/>
    </xf>
    <xf numFmtId="10" fontId="4" fillId="0" borderId="0" xfId="2" applyNumberFormat="1" applyFont="1"/>
    <xf numFmtId="9" fontId="4" fillId="0" borderId="0" xfId="2" applyNumberFormat="1" applyFont="1"/>
    <xf numFmtId="164" fontId="4" fillId="3" borderId="0" xfId="2" applyNumberFormat="1" applyFont="1" applyFill="1" applyAlignment="1">
      <alignment horizontal="center"/>
    </xf>
    <xf numFmtId="43" fontId="0" fillId="0" borderId="0" xfId="1" applyFont="1"/>
    <xf numFmtId="167" fontId="0" fillId="0" borderId="0" xfId="0" applyNumberFormat="1"/>
    <xf numFmtId="164" fontId="4" fillId="4" borderId="0" xfId="2" applyNumberFormat="1" applyFont="1" applyFill="1" applyAlignment="1" applyProtection="1">
      <alignment horizontal="center"/>
      <protection locked="0"/>
    </xf>
    <xf numFmtId="166" fontId="4" fillId="6" borderId="0" xfId="2" applyNumberFormat="1" applyFont="1" applyFill="1" applyAlignment="1" applyProtection="1">
      <alignment horizontal="center"/>
      <protection locked="0"/>
    </xf>
    <xf numFmtId="0" fontId="4" fillId="6" borderId="0" xfId="2" applyFont="1" applyFill="1" applyAlignment="1" applyProtection="1">
      <alignment horizontal="center"/>
      <protection locked="0"/>
    </xf>
    <xf numFmtId="0" fontId="4" fillId="5" borderId="0" xfId="2" applyFont="1" applyFill="1" applyAlignment="1" applyProtection="1">
      <alignment horizontal="center"/>
      <protection locked="0"/>
    </xf>
    <xf numFmtId="9" fontId="4" fillId="7" borderId="0" xfId="2" applyNumberFormat="1" applyFont="1" applyFill="1" applyAlignment="1" applyProtection="1">
      <alignment horizontal="center"/>
      <protection locked="0"/>
    </xf>
    <xf numFmtId="0" fontId="3" fillId="2" borderId="0" xfId="2" applyFont="1" applyFill="1" applyAlignment="1">
      <alignment horizontal="center"/>
    </xf>
    <xf numFmtId="0" fontId="4" fillId="0" borderId="0" xfId="2" applyFont="1" applyAlignment="1">
      <alignment horizontal="center" wrapText="1"/>
    </xf>
  </cellXfs>
  <cellStyles count="4">
    <cellStyle name="Comma" xfId="1" builtinId="3"/>
    <cellStyle name="Comma 2" xfId="3" xr:uid="{B8E5A5B7-A0FC-4333-8C8B-70476E135C64}"/>
    <cellStyle name="Normal" xfId="0" builtinId="0"/>
    <cellStyle name="Normal 2" xfId="2" xr:uid="{49022572-BCE4-4F50-8B83-D390518A27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142874</xdr:colOff>
      <xdr:row>0</xdr:row>
      <xdr:rowOff>29766</xdr:rowOff>
    </xdr:from>
    <xdr:to>
      <xdr:col>1</xdr:col>
      <xdr:colOff>2220515</xdr:colOff>
      <xdr:row>3</xdr:row>
      <xdr:rowOff>116493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AF55C0-A99A-4264-8776-74EFDE7AE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3152" y="29766"/>
          <a:ext cx="2077641" cy="686802"/>
        </a:xfrm>
        <a:prstGeom prst="rect">
          <a:avLst/>
        </a:prstGeom>
      </xdr:spPr>
    </xdr:pic>
    <xdr:clientData/>
  </xdr:twoCellAnchor>
  <xdr:twoCellAnchor editAs="absolute">
    <xdr:from>
      <xdr:col>1</xdr:col>
      <xdr:colOff>2738438</xdr:colOff>
      <xdr:row>1</xdr:row>
      <xdr:rowOff>65485</xdr:rowOff>
    </xdr:from>
    <xdr:to>
      <xdr:col>4</xdr:col>
      <xdr:colOff>380782</xdr:colOff>
      <xdr:row>2</xdr:row>
      <xdr:rowOff>119063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9AC34C0-2C62-4256-94C5-1204514B5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58716" y="265510"/>
          <a:ext cx="3614519" cy="253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E152-1848-4955-BDD7-9C57811BC81B}">
  <dimension ref="A5:J41"/>
  <sheetViews>
    <sheetView tabSelected="1" zoomScale="150" zoomScaleNormal="150" zoomScalePageLayoutView="200" workbookViewId="0">
      <pane xSplit="1" ySplit="6" topLeftCell="B7" activePane="bottomRight" state="frozen"/>
      <selection pane="topRight" activeCell="B1" sqref="B1"/>
      <selection pane="bottomLeft" activeCell="A8" sqref="A8"/>
      <selection pane="bottomRight" activeCell="D7" sqref="D7"/>
    </sheetView>
  </sheetViews>
  <sheetFormatPr defaultColWidth="12.5703125" defaultRowHeight="15.75" x14ac:dyDescent="0.25"/>
  <cols>
    <col min="1" max="1" width="4.85546875" style="12" customWidth="1"/>
    <col min="2" max="2" width="51.7109375" style="1" customWidth="1"/>
    <col min="3" max="3" width="18.42578125" style="5" customWidth="1"/>
    <col min="4" max="4" width="19.42578125" style="5" customWidth="1"/>
    <col min="5" max="5" width="17" style="1" bestFit="1" customWidth="1"/>
    <col min="6" max="6" width="16.5703125" style="1" bestFit="1" customWidth="1"/>
    <col min="7" max="7" width="15.42578125" style="1" bestFit="1" customWidth="1"/>
    <col min="8" max="8" width="17.140625" style="2" customWidth="1"/>
    <col min="9" max="9" width="13" style="2" bestFit="1" customWidth="1"/>
    <col min="10" max="10" width="15.85546875" style="2" bestFit="1" customWidth="1"/>
    <col min="11" max="16384" width="12.5703125" style="1"/>
  </cols>
  <sheetData>
    <row r="5" spans="1:10" ht="26.25" x14ac:dyDescent="0.4">
      <c r="B5" s="27" t="s">
        <v>2</v>
      </c>
      <c r="C5" s="27"/>
      <c r="D5" s="27"/>
      <c r="E5" s="27"/>
    </row>
    <row r="6" spans="1:10" x14ac:dyDescent="0.25">
      <c r="D6" s="1"/>
      <c r="G6" s="2"/>
      <c r="J6" s="1"/>
    </row>
    <row r="7" spans="1:10" x14ac:dyDescent="0.25">
      <c r="B7" s="9" t="s">
        <v>0</v>
      </c>
      <c r="C7" s="22">
        <v>33893.746331799011</v>
      </c>
      <c r="D7" s="1" t="s">
        <v>30</v>
      </c>
      <c r="E7" s="1" t="s">
        <v>1</v>
      </c>
      <c r="F7" s="1" t="s">
        <v>29</v>
      </c>
      <c r="H7" s="1"/>
      <c r="I7" s="1"/>
      <c r="J7" s="1"/>
    </row>
    <row r="8" spans="1:10" x14ac:dyDescent="0.25">
      <c r="B8" s="6"/>
      <c r="C8" s="8"/>
      <c r="D8" s="1"/>
      <c r="H8" s="1"/>
      <c r="I8" s="1"/>
      <c r="J8" s="1"/>
    </row>
    <row r="9" spans="1:10" x14ac:dyDescent="0.25">
      <c r="A9" s="12">
        <v>1</v>
      </c>
      <c r="B9" s="9" t="s">
        <v>32</v>
      </c>
      <c r="C9" s="22">
        <v>60000</v>
      </c>
      <c r="D9" s="1"/>
      <c r="E9" s="1" t="s">
        <v>1</v>
      </c>
      <c r="F9" s="1" t="s">
        <v>3</v>
      </c>
      <c r="G9" s="2"/>
      <c r="J9" s="1"/>
    </row>
    <row r="10" spans="1:10" x14ac:dyDescent="0.25">
      <c r="D10" s="1"/>
      <c r="G10" s="2"/>
      <c r="J10" s="1"/>
    </row>
    <row r="11" spans="1:10" x14ac:dyDescent="0.25">
      <c r="A11" s="12" t="s">
        <v>9</v>
      </c>
      <c r="B11" s="11" t="s">
        <v>4</v>
      </c>
      <c r="C11" s="10">
        <f>+C9*D11</f>
        <v>1714285.7142857141</v>
      </c>
      <c r="D11" s="23">
        <f>1/0.035</f>
        <v>28.571428571428569</v>
      </c>
      <c r="E11" s="1" t="s">
        <v>5</v>
      </c>
    </row>
    <row r="12" spans="1:10" x14ac:dyDescent="0.25">
      <c r="C12" s="10">
        <f>+C9*D12</f>
        <v>1500000</v>
      </c>
      <c r="D12" s="24">
        <f>1/0.04</f>
        <v>25</v>
      </c>
      <c r="E12" s="1" t="s">
        <v>7</v>
      </c>
    </row>
    <row r="13" spans="1:10" x14ac:dyDescent="0.25">
      <c r="C13" s="10">
        <f>+C9*D13</f>
        <v>1200000</v>
      </c>
      <c r="D13" s="24">
        <f>1/0.05</f>
        <v>20</v>
      </c>
      <c r="E13" s="1" t="s">
        <v>6</v>
      </c>
    </row>
    <row r="15" spans="1:10" x14ac:dyDescent="0.25">
      <c r="B15" s="1" t="s">
        <v>8</v>
      </c>
    </row>
    <row r="17" spans="1:5" x14ac:dyDescent="0.25">
      <c r="A17" s="12" t="s">
        <v>14</v>
      </c>
      <c r="B17" s="11" t="s">
        <v>10</v>
      </c>
      <c r="C17" s="25">
        <v>40</v>
      </c>
      <c r="D17" s="5" t="s">
        <v>11</v>
      </c>
    </row>
    <row r="18" spans="1:5" x14ac:dyDescent="0.25">
      <c r="B18" s="11" t="s">
        <v>12</v>
      </c>
      <c r="C18" s="25">
        <v>67</v>
      </c>
      <c r="D18" s="5" t="s">
        <v>11</v>
      </c>
    </row>
    <row r="20" spans="1:5" x14ac:dyDescent="0.25">
      <c r="B20" s="11" t="s">
        <v>13</v>
      </c>
      <c r="C20" s="13">
        <f>+C18-C17</f>
        <v>27</v>
      </c>
      <c r="D20" s="5" t="s">
        <v>11</v>
      </c>
    </row>
    <row r="23" spans="1:5" x14ac:dyDescent="0.25">
      <c r="A23" s="12" t="s">
        <v>15</v>
      </c>
      <c r="B23" s="6" t="s">
        <v>17</v>
      </c>
      <c r="C23" s="3"/>
    </row>
    <row r="24" spans="1:5" x14ac:dyDescent="0.25">
      <c r="B24" s="14" t="s">
        <v>16</v>
      </c>
      <c r="C24" s="26">
        <v>0.09</v>
      </c>
    </row>
    <row r="25" spans="1:5" x14ac:dyDescent="0.25">
      <c r="B25" s="14" t="s">
        <v>31</v>
      </c>
      <c r="C25" s="26">
        <v>0.05</v>
      </c>
    </row>
    <row r="28" spans="1:5" x14ac:dyDescent="0.25">
      <c r="A28" s="12" t="s">
        <v>18</v>
      </c>
      <c r="B28" s="6" t="s">
        <v>22</v>
      </c>
    </row>
    <row r="30" spans="1:5" x14ac:dyDescent="0.25">
      <c r="B30" s="4" t="s">
        <v>19</v>
      </c>
      <c r="C30" s="19">
        <f>+C11/(1+$C$25)^$C$20</f>
        <v>459168.54685755027</v>
      </c>
      <c r="D30" s="1" t="s">
        <v>25</v>
      </c>
      <c r="E30" s="15"/>
    </row>
    <row r="31" spans="1:5" x14ac:dyDescent="0.25">
      <c r="B31" s="4" t="s">
        <v>20</v>
      </c>
      <c r="C31" s="19">
        <f>+C12/(1+$C$24)^$C$20</f>
        <v>146411.71057314542</v>
      </c>
      <c r="D31" s="1" t="s">
        <v>26</v>
      </c>
    </row>
    <row r="32" spans="1:5" x14ac:dyDescent="0.25">
      <c r="B32" s="4" t="s">
        <v>21</v>
      </c>
      <c r="C32" s="19">
        <f>+C13/(1+$C$24)^$C$20</f>
        <v>117129.36845851634</v>
      </c>
      <c r="D32" s="1" t="s">
        <v>26</v>
      </c>
    </row>
    <row r="35" spans="1:4" x14ac:dyDescent="0.25">
      <c r="A35" s="12" t="s">
        <v>23</v>
      </c>
      <c r="B35" s="14" t="s">
        <v>24</v>
      </c>
      <c r="C35" s="16"/>
      <c r="D35" s="16"/>
    </row>
    <row r="37" spans="1:4" x14ac:dyDescent="0.25">
      <c r="C37" s="28" t="s">
        <v>27</v>
      </c>
      <c r="D37" s="28" t="s">
        <v>28</v>
      </c>
    </row>
    <row r="38" spans="1:4" x14ac:dyDescent="0.25">
      <c r="C38" s="28"/>
      <c r="D38" s="28"/>
    </row>
    <row r="39" spans="1:4" x14ac:dyDescent="0.25">
      <c r="B39" s="17">
        <v>3.5000000000000003E-2</v>
      </c>
      <c r="C39" s="3">
        <f>+C11*B39</f>
        <v>60000</v>
      </c>
      <c r="D39" s="7">
        <f>+C11</f>
        <v>1714285.7142857141</v>
      </c>
    </row>
    <row r="40" spans="1:4" x14ac:dyDescent="0.25">
      <c r="B40" s="18">
        <v>0.04</v>
      </c>
      <c r="C40" s="3">
        <f>+C12*B40</f>
        <v>60000</v>
      </c>
      <c r="D40" s="7">
        <f>+C12</f>
        <v>1500000</v>
      </c>
    </row>
    <row r="41" spans="1:4" x14ac:dyDescent="0.25">
      <c r="B41" s="18">
        <v>0.05</v>
      </c>
      <c r="C41" s="3">
        <f>+C13*B41</f>
        <v>60000</v>
      </c>
      <c r="D41" s="7">
        <f>+C13</f>
        <v>1200000</v>
      </c>
    </row>
  </sheetData>
  <sheetProtection algorithmName="SHA-512" hashValue="9PuUX4lVqt6Z+9xijTeBp42RBTpOmElZiumSfDBsuc84Le4Fk9skOLzsSBhG7APsiExTPkK1una4uaXKZal+0A==" saltValue="882zJtGpYmm+KBMTjz0tOg==" spinCount="100000" sheet="1" objects="1" scenarios="1"/>
  <mergeCells count="3">
    <mergeCell ref="B5:E5"/>
    <mergeCell ref="C37:C38"/>
    <mergeCell ref="D37:D38"/>
  </mergeCells>
  <pageMargins left="0.75" right="0.75" top="1" bottom="1" header="0.5" footer="0.5"/>
  <pageSetup orientation="portrait" horizontalDpi="4294967292" verticalDpi="429496729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5F610-6D5C-4408-A0D5-7DC304FC3BA5}">
  <dimension ref="P12:CS19"/>
  <sheetViews>
    <sheetView workbookViewId="0">
      <selection activeCell="P18" sqref="P18"/>
    </sheetView>
  </sheetViews>
  <sheetFormatPr defaultRowHeight="15" x14ac:dyDescent="0.25"/>
  <cols>
    <col min="16" max="17" width="13.28515625" bestFit="1" customWidth="1"/>
    <col min="18" max="53" width="12" bestFit="1" customWidth="1"/>
    <col min="54" max="58" width="11.5703125" bestFit="1" customWidth="1"/>
    <col min="59" max="59" width="12" bestFit="1" customWidth="1"/>
    <col min="78" max="78" width="11.5703125" bestFit="1" customWidth="1"/>
    <col min="82" max="97" width="11" bestFit="1" customWidth="1"/>
  </cols>
  <sheetData>
    <row r="12" spans="16:97" x14ac:dyDescent="0.25">
      <c r="P12">
        <v>67</v>
      </c>
      <c r="Q12">
        <v>68</v>
      </c>
      <c r="R12">
        <v>69</v>
      </c>
      <c r="S12">
        <v>70</v>
      </c>
      <c r="T12">
        <v>71</v>
      </c>
      <c r="U12">
        <v>72</v>
      </c>
      <c r="V12">
        <v>73</v>
      </c>
      <c r="W12">
        <v>74</v>
      </c>
      <c r="X12">
        <v>75</v>
      </c>
      <c r="Y12">
        <v>76</v>
      </c>
      <c r="Z12">
        <v>77</v>
      </c>
      <c r="AA12">
        <v>78</v>
      </c>
      <c r="AB12">
        <v>79</v>
      </c>
      <c r="AC12">
        <v>80</v>
      </c>
      <c r="AD12">
        <v>81</v>
      </c>
      <c r="AE12">
        <v>82</v>
      </c>
      <c r="AF12">
        <v>83</v>
      </c>
      <c r="AG12">
        <v>84</v>
      </c>
      <c r="AH12">
        <v>85</v>
      </c>
      <c r="AI12">
        <v>86</v>
      </c>
      <c r="AJ12">
        <v>87</v>
      </c>
      <c r="AK12">
        <v>88</v>
      </c>
      <c r="AL12">
        <v>89</v>
      </c>
      <c r="AM12">
        <v>90</v>
      </c>
      <c r="AN12">
        <v>91</v>
      </c>
      <c r="AO12">
        <v>92</v>
      </c>
      <c r="AP12">
        <v>93</v>
      </c>
      <c r="AQ12">
        <v>94</v>
      </c>
      <c r="AR12">
        <v>95</v>
      </c>
      <c r="AS12">
        <v>96</v>
      </c>
      <c r="AT12">
        <v>97</v>
      </c>
      <c r="AU12">
        <v>98</v>
      </c>
      <c r="AV12">
        <v>99</v>
      </c>
      <c r="AW12">
        <v>100</v>
      </c>
      <c r="AX12">
        <v>101</v>
      </c>
      <c r="AY12">
        <v>102</v>
      </c>
      <c r="AZ12">
        <v>103</v>
      </c>
      <c r="BA12">
        <v>104</v>
      </c>
      <c r="BB12">
        <v>105</v>
      </c>
      <c r="BC12">
        <v>106</v>
      </c>
      <c r="BD12">
        <v>107</v>
      </c>
      <c r="BE12">
        <v>108</v>
      </c>
      <c r="BF12">
        <v>109</v>
      </c>
      <c r="BG12">
        <v>110</v>
      </c>
    </row>
    <row r="14" spans="16:97" x14ac:dyDescent="0.25">
      <c r="P14">
        <v>1</v>
      </c>
      <c r="Q14">
        <v>2</v>
      </c>
      <c r="R14">
        <v>3</v>
      </c>
      <c r="S14">
        <v>4</v>
      </c>
      <c r="T14">
        <v>5</v>
      </c>
      <c r="U14">
        <v>6</v>
      </c>
      <c r="V14">
        <v>7</v>
      </c>
      <c r="W14">
        <v>8</v>
      </c>
      <c r="X14">
        <v>9</v>
      </c>
      <c r="Y14">
        <v>10</v>
      </c>
      <c r="Z14">
        <v>11</v>
      </c>
      <c r="AA14">
        <v>12</v>
      </c>
      <c r="AB14">
        <v>13</v>
      </c>
      <c r="AC14">
        <v>14</v>
      </c>
      <c r="AD14">
        <v>15</v>
      </c>
      <c r="AE14">
        <v>16</v>
      </c>
      <c r="AF14">
        <v>17</v>
      </c>
      <c r="AG14">
        <v>18</v>
      </c>
      <c r="AH14">
        <v>19</v>
      </c>
      <c r="AI14">
        <v>20</v>
      </c>
      <c r="AJ14">
        <v>21</v>
      </c>
      <c r="AK14">
        <v>22</v>
      </c>
      <c r="AL14">
        <v>23</v>
      </c>
      <c r="AM14">
        <v>24</v>
      </c>
      <c r="AN14">
        <v>25</v>
      </c>
      <c r="AO14">
        <v>26</v>
      </c>
      <c r="AP14">
        <v>27</v>
      </c>
      <c r="AQ14">
        <v>28</v>
      </c>
      <c r="AR14">
        <v>29</v>
      </c>
      <c r="AS14">
        <v>30</v>
      </c>
      <c r="AT14">
        <v>31</v>
      </c>
      <c r="AU14">
        <v>32</v>
      </c>
      <c r="AV14">
        <v>33</v>
      </c>
      <c r="AW14">
        <v>34</v>
      </c>
      <c r="AX14">
        <v>35</v>
      </c>
      <c r="AY14">
        <v>36</v>
      </c>
      <c r="AZ14">
        <v>37</v>
      </c>
      <c r="BA14">
        <v>38</v>
      </c>
      <c r="BB14">
        <v>39</v>
      </c>
      <c r="BC14">
        <v>40</v>
      </c>
      <c r="BD14">
        <v>41</v>
      </c>
      <c r="BE14">
        <v>42</v>
      </c>
      <c r="BF14">
        <v>43</v>
      </c>
      <c r="BG14">
        <v>44</v>
      </c>
    </row>
    <row r="16" spans="16:97" x14ac:dyDescent="0.25">
      <c r="P16" s="20">
        <v>1000000</v>
      </c>
      <c r="Q16" s="20">
        <f>+(P16-P19)*(1+(0.08-0.04-0.025))</f>
        <v>974399.99999999988</v>
      </c>
      <c r="R16" s="20">
        <f>+(Q16-Q19)*(1+(0.08-0.04-0.025))</f>
        <v>949455.35999999975</v>
      </c>
      <c r="S16" s="20">
        <f t="shared" ref="S16:BG16" si="0">+(R16-R19)*(1+(0.08-0.04-0.025))</f>
        <v>925149.30278399971</v>
      </c>
      <c r="T16" s="20">
        <f t="shared" si="0"/>
        <v>901465.48063272925</v>
      </c>
      <c r="U16" s="20">
        <f t="shared" si="0"/>
        <v>878387.96432853129</v>
      </c>
      <c r="V16" s="20">
        <f t="shared" si="0"/>
        <v>855901.23244172079</v>
      </c>
      <c r="W16" s="20">
        <f t="shared" si="0"/>
        <v>833990.16089121264</v>
      </c>
      <c r="X16" s="20">
        <f t="shared" si="0"/>
        <v>812640.01277239749</v>
      </c>
      <c r="Y16" s="20">
        <f t="shared" si="0"/>
        <v>791836.42844542395</v>
      </c>
      <c r="Z16" s="20">
        <f t="shared" si="0"/>
        <v>771565.41587722104</v>
      </c>
      <c r="AA16" s="20">
        <f t="shared" si="0"/>
        <v>751813.34123076417</v>
      </c>
      <c r="AB16" s="20">
        <f t="shared" si="0"/>
        <v>732566.91969525651</v>
      </c>
      <c r="AC16" s="20">
        <f t="shared" si="0"/>
        <v>713813.20655105787</v>
      </c>
      <c r="AD16" s="20">
        <f t="shared" si="0"/>
        <v>695539.58846335066</v>
      </c>
      <c r="AE16" s="20">
        <f t="shared" si="0"/>
        <v>677733.77499868884</v>
      </c>
      <c r="AF16" s="20">
        <f t="shared" si="0"/>
        <v>660383.79035872233</v>
      </c>
      <c r="AG16" s="20">
        <f t="shared" si="0"/>
        <v>643477.96532553888</v>
      </c>
      <c r="AH16" s="20">
        <f t="shared" si="0"/>
        <v>627004.92941320501</v>
      </c>
      <c r="AI16" s="20">
        <f t="shared" si="0"/>
        <v>610953.60322022694</v>
      </c>
      <c r="AJ16" s="20">
        <f t="shared" si="0"/>
        <v>595313.190977789</v>
      </c>
      <c r="AK16" s="20">
        <f t="shared" si="0"/>
        <v>580073.17328875756</v>
      </c>
      <c r="AL16" s="20">
        <f t="shared" si="0"/>
        <v>565223.30005256541</v>
      </c>
      <c r="AM16" s="20">
        <f t="shared" si="0"/>
        <v>550753.5835712197</v>
      </c>
      <c r="AN16" s="20">
        <f t="shared" si="0"/>
        <v>536654.29183179641</v>
      </c>
      <c r="AO16" s="20">
        <f t="shared" si="0"/>
        <v>522915.94196090236</v>
      </c>
      <c r="AP16" s="20">
        <f t="shared" si="0"/>
        <v>509529.29384670319</v>
      </c>
      <c r="AQ16" s="20">
        <f t="shared" si="0"/>
        <v>496485.34392422758</v>
      </c>
      <c r="AR16" s="20">
        <f t="shared" si="0"/>
        <v>483775.31911976729</v>
      </c>
      <c r="AS16" s="20">
        <f t="shared" si="0"/>
        <v>471390.67095030122</v>
      </c>
      <c r="AT16" s="20">
        <f t="shared" si="0"/>
        <v>459323.06977397343</v>
      </c>
      <c r="AU16" s="20">
        <f t="shared" si="0"/>
        <v>447564.39918775967</v>
      </c>
      <c r="AV16" s="20">
        <f t="shared" si="0"/>
        <v>436106.75056855299</v>
      </c>
      <c r="AW16" s="20">
        <f t="shared" si="0"/>
        <v>424942.41775399802</v>
      </c>
      <c r="AX16" s="20">
        <f t="shared" si="0"/>
        <v>414063.8918594956</v>
      </c>
      <c r="AY16" s="20">
        <f t="shared" si="0"/>
        <v>403463.85622789251</v>
      </c>
      <c r="AZ16" s="20">
        <f t="shared" si="0"/>
        <v>393135.18150845845</v>
      </c>
      <c r="BA16" s="20">
        <f t="shared" si="0"/>
        <v>383070.92086184194</v>
      </c>
      <c r="BB16" s="20">
        <f t="shared" si="0"/>
        <v>373264.30528777878</v>
      </c>
      <c r="BC16" s="20">
        <f t="shared" si="0"/>
        <v>363708.73907241161</v>
      </c>
      <c r="BD16" s="20">
        <f t="shared" si="0"/>
        <v>354397.79535215785</v>
      </c>
      <c r="BE16" s="20">
        <f t="shared" si="0"/>
        <v>345325.21179114259</v>
      </c>
      <c r="BF16" s="20">
        <f t="shared" si="0"/>
        <v>336484.88636928931</v>
      </c>
      <c r="BG16" s="20">
        <f t="shared" si="0"/>
        <v>327870.87327823543</v>
      </c>
      <c r="BH16" s="20">
        <f t="shared" ref="BH16:CH16" si="1">+(BG16-BG19)*(1+(0.08-0.04-0.036))</f>
        <v>316015.06250049442</v>
      </c>
      <c r="BI16" s="20">
        <f t="shared" si="1"/>
        <v>304587.95784047653</v>
      </c>
      <c r="BJ16" s="20">
        <f t="shared" si="1"/>
        <v>293574.05728496489</v>
      </c>
      <c r="BK16" s="20">
        <f t="shared" si="1"/>
        <v>282958.41937354056</v>
      </c>
      <c r="BL16" s="20">
        <f t="shared" si="1"/>
        <v>272726.64292899333</v>
      </c>
      <c r="BM16" s="20">
        <f t="shared" si="1"/>
        <v>262864.84752068092</v>
      </c>
      <c r="BN16" s="20">
        <f t="shared" si="1"/>
        <v>253359.65463433313</v>
      </c>
      <c r="BO16" s="20">
        <f t="shared" si="1"/>
        <v>244198.16952275563</v>
      </c>
      <c r="BP16" s="20">
        <f t="shared" si="1"/>
        <v>235367.96371281278</v>
      </c>
      <c r="BQ16" s="20">
        <f t="shared" si="1"/>
        <v>226857.05814495747</v>
      </c>
      <c r="BR16" s="20">
        <f t="shared" si="1"/>
        <v>218653.9069224358</v>
      </c>
      <c r="BS16" s="20">
        <f t="shared" si="1"/>
        <v>210747.3816481205</v>
      </c>
      <c r="BT16" s="20">
        <f t="shared" si="1"/>
        <v>203126.75632772446</v>
      </c>
      <c r="BU16" s="20">
        <f t="shared" si="1"/>
        <v>195781.69281891396</v>
      </c>
      <c r="BV16" s="20">
        <f t="shared" si="1"/>
        <v>188702.22680658204</v>
      </c>
      <c r="BW16" s="20">
        <f t="shared" si="1"/>
        <v>181878.75428525603</v>
      </c>
      <c r="BX16" s="20">
        <f t="shared" si="1"/>
        <v>175302.01853030117</v>
      </c>
      <c r="BY16" s="20">
        <f t="shared" si="1"/>
        <v>168963.09754024548</v>
      </c>
      <c r="BZ16" s="20">
        <f t="shared" si="1"/>
        <v>162853.3919331902</v>
      </c>
      <c r="CA16" s="20">
        <f t="shared" si="1"/>
        <v>156964.61328088606</v>
      </c>
      <c r="CB16" s="20">
        <f t="shared" si="1"/>
        <v>151288.77286464922</v>
      </c>
      <c r="CC16" s="20">
        <f t="shared" si="1"/>
        <v>145818.17083786349</v>
      </c>
      <c r="CD16" s="20">
        <f t="shared" si="1"/>
        <v>140545.38578036634</v>
      </c>
      <c r="CE16" s="20">
        <f t="shared" si="1"/>
        <v>135463.26463054828</v>
      </c>
      <c r="CF16" s="20">
        <f t="shared" si="1"/>
        <v>130564.91298150764</v>
      </c>
      <c r="CG16" s="20">
        <f t="shared" si="1"/>
        <v>125843.68572809633</v>
      </c>
      <c r="CH16" s="20">
        <f t="shared" si="1"/>
        <v>121293.17805216837</v>
      </c>
      <c r="CI16" s="20">
        <f t="shared" ref="CI16:CS16" si="2">+(CH16-CH19)*(1+(0.08-0.04-0.036))</f>
        <v>116907.21673380195</v>
      </c>
      <c r="CJ16" s="20">
        <f t="shared" si="2"/>
        <v>112679.85177670767</v>
      </c>
      <c r="CK16" s="20">
        <f t="shared" si="2"/>
        <v>108605.34833646192</v>
      </c>
      <c r="CL16" s="20">
        <f t="shared" si="2"/>
        <v>104678.17894061546</v>
      </c>
      <c r="CM16" s="20">
        <f t="shared" si="2"/>
        <v>100893.0159901228</v>
      </c>
      <c r="CN16" s="20">
        <f t="shared" si="2"/>
        <v>97244.724531919957</v>
      </c>
      <c r="CO16" s="20">
        <f t="shared" si="2"/>
        <v>93728.355292845736</v>
      </c>
      <c r="CP16" s="20">
        <f t="shared" si="2"/>
        <v>90339.137965456437</v>
      </c>
      <c r="CQ16" s="20">
        <f t="shared" si="2"/>
        <v>87072.474736625532</v>
      </c>
      <c r="CR16" s="20">
        <f t="shared" si="2"/>
        <v>83923.934050149153</v>
      </c>
      <c r="CS16" s="20">
        <f t="shared" si="2"/>
        <v>80889.244594895761</v>
      </c>
    </row>
    <row r="18" spans="16:97" x14ac:dyDescent="0.25">
      <c r="P18" s="20">
        <v>0.04</v>
      </c>
      <c r="Q18" s="20">
        <v>0.04</v>
      </c>
      <c r="R18" s="20">
        <v>0.04</v>
      </c>
      <c r="S18" s="20">
        <v>0.04</v>
      </c>
      <c r="T18" s="20">
        <v>0.04</v>
      </c>
      <c r="U18" s="20">
        <v>0.04</v>
      </c>
      <c r="V18" s="20">
        <v>0.04</v>
      </c>
      <c r="W18" s="20">
        <v>0.04</v>
      </c>
      <c r="X18" s="20">
        <v>0.04</v>
      </c>
      <c r="Y18" s="20">
        <v>0.04</v>
      </c>
      <c r="Z18" s="20">
        <v>0.04</v>
      </c>
      <c r="AA18" s="20">
        <v>0.04</v>
      </c>
      <c r="AB18" s="20">
        <v>0.04</v>
      </c>
      <c r="AC18" s="20">
        <v>0.04</v>
      </c>
      <c r="AD18" s="20">
        <v>0.04</v>
      </c>
      <c r="AE18" s="20">
        <v>0.04</v>
      </c>
      <c r="AF18" s="20">
        <v>0.04</v>
      </c>
      <c r="AG18" s="20">
        <v>0.04</v>
      </c>
      <c r="AH18" s="20">
        <v>0.04</v>
      </c>
      <c r="AI18" s="20">
        <v>0.04</v>
      </c>
      <c r="AJ18" s="20">
        <v>0.04</v>
      </c>
      <c r="AK18" s="20">
        <v>0.04</v>
      </c>
      <c r="AL18" s="20">
        <v>0.04</v>
      </c>
      <c r="AM18" s="20">
        <v>0.04</v>
      </c>
      <c r="AN18" s="20">
        <v>0.04</v>
      </c>
      <c r="AO18" s="20">
        <v>0.04</v>
      </c>
      <c r="AP18" s="20">
        <v>0.04</v>
      </c>
      <c r="AQ18" s="20">
        <v>0.04</v>
      </c>
      <c r="AR18" s="20">
        <v>0.04</v>
      </c>
      <c r="AS18" s="20">
        <v>0.04</v>
      </c>
      <c r="AT18" s="20">
        <v>0.04</v>
      </c>
      <c r="AU18" s="20">
        <v>0.04</v>
      </c>
      <c r="AV18" s="20">
        <v>0.04</v>
      </c>
      <c r="AW18" s="20">
        <v>0.04</v>
      </c>
      <c r="AX18" s="20">
        <v>0.04</v>
      </c>
      <c r="AY18" s="20">
        <v>0.04</v>
      </c>
      <c r="AZ18" s="20">
        <v>0.04</v>
      </c>
      <c r="BA18" s="20">
        <v>0.04</v>
      </c>
      <c r="BB18" s="20">
        <v>0.04</v>
      </c>
      <c r="BC18" s="20">
        <v>0.04</v>
      </c>
      <c r="BD18" s="20">
        <v>0.04</v>
      </c>
      <c r="BE18" s="20">
        <v>0.04</v>
      </c>
      <c r="BF18" s="20">
        <v>0.04</v>
      </c>
      <c r="BG18" s="20">
        <v>0.04</v>
      </c>
      <c r="BH18" s="20">
        <v>0.04</v>
      </c>
      <c r="BI18" s="20">
        <v>0.04</v>
      </c>
      <c r="BJ18" s="20">
        <v>0.04</v>
      </c>
      <c r="BK18" s="20">
        <v>0.04</v>
      </c>
      <c r="BL18" s="20">
        <v>0.04</v>
      </c>
      <c r="BM18" s="20">
        <v>0.04</v>
      </c>
      <c r="BN18" s="20">
        <v>0.04</v>
      </c>
      <c r="BO18" s="20">
        <v>0.04</v>
      </c>
      <c r="BP18" s="20">
        <v>0.04</v>
      </c>
      <c r="BQ18" s="20">
        <v>0.04</v>
      </c>
      <c r="BR18" s="20">
        <v>0.04</v>
      </c>
      <c r="BS18" s="20">
        <v>0.04</v>
      </c>
      <c r="BT18" s="20">
        <v>0.04</v>
      </c>
      <c r="BU18" s="20">
        <v>0.04</v>
      </c>
      <c r="BV18" s="20">
        <v>0.04</v>
      </c>
      <c r="BW18" s="20">
        <v>0.04</v>
      </c>
      <c r="BX18" s="20">
        <v>0.04</v>
      </c>
      <c r="BY18" s="20">
        <v>0.04</v>
      </c>
      <c r="BZ18" s="20">
        <v>0.04</v>
      </c>
      <c r="CA18" s="20">
        <v>0.04</v>
      </c>
      <c r="CB18" s="20">
        <v>0.04</v>
      </c>
      <c r="CC18" s="20">
        <v>0.04</v>
      </c>
      <c r="CD18" s="20">
        <v>0.04</v>
      </c>
      <c r="CE18" s="20">
        <v>0.04</v>
      </c>
      <c r="CF18" s="20">
        <v>0.04</v>
      </c>
      <c r="CG18" s="20">
        <v>0.04</v>
      </c>
      <c r="CH18" s="20">
        <v>0.04</v>
      </c>
      <c r="CI18" s="20">
        <v>0.04</v>
      </c>
      <c r="CJ18" s="20">
        <v>0.04</v>
      </c>
      <c r="CK18" s="20">
        <v>0.04</v>
      </c>
      <c r="CL18" s="20">
        <v>0.04</v>
      </c>
      <c r="CM18" s="20">
        <v>0.04</v>
      </c>
      <c r="CN18" s="20">
        <v>0.04</v>
      </c>
      <c r="CO18" s="20">
        <v>0.04</v>
      </c>
      <c r="CP18" s="20">
        <v>0.04</v>
      </c>
      <c r="CQ18" s="20">
        <v>0.04</v>
      </c>
      <c r="CR18" s="20">
        <v>0.04</v>
      </c>
      <c r="CS18" s="20">
        <v>0.04</v>
      </c>
    </row>
    <row r="19" spans="16:97" x14ac:dyDescent="0.25">
      <c r="P19" s="21">
        <f>+P16*P18</f>
        <v>40000</v>
      </c>
      <c r="Q19" s="21">
        <f t="shared" ref="Q19:W19" si="3">+Q16*Q18</f>
        <v>38975.999999999993</v>
      </c>
      <c r="R19" s="21">
        <f t="shared" si="3"/>
        <v>37978.21439999999</v>
      </c>
      <c r="S19" s="21">
        <f t="shared" si="3"/>
        <v>37005.972111359988</v>
      </c>
      <c r="T19" s="21">
        <f t="shared" si="3"/>
        <v>36058.619225309172</v>
      </c>
      <c r="U19" s="21">
        <f t="shared" si="3"/>
        <v>35135.518573141249</v>
      </c>
      <c r="V19" s="21">
        <f t="shared" si="3"/>
        <v>34236.049297668833</v>
      </c>
      <c r="W19" s="21">
        <f t="shared" si="3"/>
        <v>33359.606435648508</v>
      </c>
      <c r="X19" s="21">
        <f t="shared" ref="X19" si="4">+X16*X18</f>
        <v>32505.6005108959</v>
      </c>
      <c r="Y19" s="21">
        <f t="shared" ref="Y19" si="5">+Y16*Y18</f>
        <v>31673.45713781696</v>
      </c>
      <c r="Z19" s="21">
        <f t="shared" ref="Z19" si="6">+Z16*Z18</f>
        <v>30862.616635088842</v>
      </c>
      <c r="AA19" s="21">
        <f t="shared" ref="AA19" si="7">+AA16*AA18</f>
        <v>30072.533649230569</v>
      </c>
      <c r="AB19" s="21">
        <f t="shared" ref="AB19" si="8">+AB16*AB18</f>
        <v>29302.676787810262</v>
      </c>
      <c r="AC19" s="21">
        <f t="shared" ref="AC19" si="9">+AC16*AC18</f>
        <v>28552.528262042317</v>
      </c>
      <c r="AD19" s="21">
        <f t="shared" ref="AD19" si="10">+AD16*AD18</f>
        <v>27821.583538534029</v>
      </c>
      <c r="AE19" s="21">
        <f t="shared" ref="AE19" si="11">+AE16*AE18</f>
        <v>27109.350999947554</v>
      </c>
      <c r="AF19" s="21">
        <f t="shared" ref="AF19" si="12">+AF16*AF18</f>
        <v>26415.351614348892</v>
      </c>
      <c r="AG19" s="21">
        <f t="shared" ref="AG19" si="13">+AG16*AG18</f>
        <v>25739.118613021557</v>
      </c>
      <c r="AH19" s="21">
        <f t="shared" ref="AH19" si="14">+AH16*AH18</f>
        <v>25080.1971765282</v>
      </c>
      <c r="AI19" s="21">
        <f t="shared" ref="AI19" si="15">+AI16*AI18</f>
        <v>24438.144128809079</v>
      </c>
      <c r="AJ19" s="21">
        <f t="shared" ref="AJ19" si="16">+AJ16*AJ18</f>
        <v>23812.527639111559</v>
      </c>
      <c r="AK19" s="21">
        <f t="shared" ref="AK19" si="17">+AK16*AK18</f>
        <v>23202.926931550304</v>
      </c>
      <c r="AL19" s="21">
        <f t="shared" ref="AL19" si="18">+AL16*AL18</f>
        <v>22608.932002102618</v>
      </c>
      <c r="AM19" s="21">
        <f t="shared" ref="AM19" si="19">+AM16*AM18</f>
        <v>22030.143342848787</v>
      </c>
      <c r="AN19" s="21">
        <f t="shared" ref="AN19" si="20">+AN16*AN18</f>
        <v>21466.171673271856</v>
      </c>
      <c r="AO19" s="21">
        <f t="shared" ref="AO19" si="21">+AO16*AO18</f>
        <v>20916.637678436095</v>
      </c>
      <c r="AP19" s="21">
        <f t="shared" ref="AP19" si="22">+AP16*AP18</f>
        <v>20381.17175386813</v>
      </c>
      <c r="AQ19" s="21">
        <f t="shared" ref="AQ19" si="23">+AQ16*AQ18</f>
        <v>19859.413756969105</v>
      </c>
      <c r="AR19" s="21">
        <f t="shared" ref="AR19" si="24">+AR16*AR18</f>
        <v>19351.012764790692</v>
      </c>
      <c r="AS19" s="21">
        <f t="shared" ref="AS19" si="25">+AS16*AS18</f>
        <v>18855.626838012049</v>
      </c>
      <c r="AT19" s="21">
        <f t="shared" ref="AT19" si="26">+AT16*AT18</f>
        <v>18372.922790958939</v>
      </c>
      <c r="AU19" s="21">
        <f t="shared" ref="AU19" si="27">+AU16*AU18</f>
        <v>17902.575967510387</v>
      </c>
      <c r="AV19" s="21">
        <f t="shared" ref="AV19" si="28">+AV16*AV18</f>
        <v>17444.270022742119</v>
      </c>
      <c r="AW19" s="21">
        <f t="shared" ref="AW19" si="29">+AW16*AW18</f>
        <v>16997.696710159922</v>
      </c>
      <c r="AX19" s="21">
        <f t="shared" ref="AX19" si="30">+AX16*AX18</f>
        <v>16562.555674379826</v>
      </c>
      <c r="AY19" s="21">
        <f t="shared" ref="AY19" si="31">+AY16*AY18</f>
        <v>16138.554249115701</v>
      </c>
      <c r="AZ19" s="21">
        <f t="shared" ref="AZ19" si="32">+AZ16*AZ18</f>
        <v>15725.407260338339</v>
      </c>
      <c r="BA19" s="21">
        <f t="shared" ref="BA19" si="33">+BA16*BA18</f>
        <v>15322.836834473677</v>
      </c>
      <c r="BB19" s="21">
        <f t="shared" ref="BB19" si="34">+BB16*BB18</f>
        <v>14930.572211511151</v>
      </c>
      <c r="BC19" s="21">
        <f t="shared" ref="BC19" si="35">+BC16*BC18</f>
        <v>14548.349562896465</v>
      </c>
      <c r="BD19" s="21">
        <f t="shared" ref="BD19" si="36">+BD16*BD18</f>
        <v>14175.911814086314</v>
      </c>
      <c r="BE19" s="21">
        <f t="shared" ref="BE19" si="37">+BE16*BE18</f>
        <v>13813.008471645704</v>
      </c>
      <c r="BF19" s="21">
        <f t="shared" ref="BF19" si="38">+BF16*BF18</f>
        <v>13459.395454771573</v>
      </c>
      <c r="BG19" s="21">
        <f t="shared" ref="BG19" si="39">+BG16*BG18</f>
        <v>13114.834931129417</v>
      </c>
      <c r="BH19" s="21">
        <f t="shared" ref="BH19" si="40">+BH16*BH18</f>
        <v>12640.602500019777</v>
      </c>
      <c r="BI19" s="21">
        <f t="shared" ref="BI19" si="41">+BI16*BI18</f>
        <v>12183.518313619061</v>
      </c>
      <c r="BJ19" s="21">
        <f t="shared" ref="BJ19" si="42">+BJ16*BJ18</f>
        <v>11742.962291398595</v>
      </c>
      <c r="BK19" s="21">
        <f t="shared" ref="BK19" si="43">+BK16*BK18</f>
        <v>11318.336774941623</v>
      </c>
      <c r="BL19" s="21">
        <f t="shared" ref="BL19" si="44">+BL16*BL18</f>
        <v>10909.065717159734</v>
      </c>
      <c r="BM19" s="21">
        <f t="shared" ref="BM19" si="45">+BM16*BM18</f>
        <v>10514.593900827238</v>
      </c>
      <c r="BN19" s="21">
        <f t="shared" ref="BN19" si="46">+BN16*BN18</f>
        <v>10134.386185373325</v>
      </c>
      <c r="BO19" s="21">
        <f t="shared" ref="BO19" si="47">+BO16*BO18</f>
        <v>9767.9267809102257</v>
      </c>
      <c r="BP19" s="21">
        <f t="shared" ref="BP19" si="48">+BP16*BP18</f>
        <v>9414.7185485125119</v>
      </c>
      <c r="BQ19" s="21">
        <f t="shared" ref="BQ19" si="49">+BQ16*BQ18</f>
        <v>9074.2823257982982</v>
      </c>
      <c r="BR19" s="21">
        <f t="shared" ref="BR19" si="50">+BR16*BR18</f>
        <v>8746.1562768974327</v>
      </c>
      <c r="BS19" s="21">
        <f t="shared" ref="BS19" si="51">+BS16*BS18</f>
        <v>8429.8952659248207</v>
      </c>
      <c r="BT19" s="21">
        <f t="shared" ref="BT19" si="52">+BT16*BT18</f>
        <v>8125.0702531089782</v>
      </c>
      <c r="BU19" s="21">
        <f t="shared" ref="BU19" si="53">+BU16*BU18</f>
        <v>7831.2677127565585</v>
      </c>
      <c r="BV19" s="21">
        <f t="shared" ref="BV19" si="54">+BV16*BV18</f>
        <v>7548.0890722632821</v>
      </c>
      <c r="BW19" s="21">
        <f t="shared" ref="BW19" si="55">+BW16*BW18</f>
        <v>7275.1501714102415</v>
      </c>
      <c r="BX19" s="21">
        <f t="shared" ref="BX19" si="56">+BX16*BX18</f>
        <v>7012.0807412120466</v>
      </c>
      <c r="BY19" s="21">
        <f t="shared" ref="BY19" si="57">+BY16*BY18</f>
        <v>6758.5239016098194</v>
      </c>
      <c r="BZ19" s="21">
        <f t="shared" ref="BZ19" si="58">+BZ16*BZ18</f>
        <v>6514.1356773276084</v>
      </c>
      <c r="CA19" s="21">
        <f t="shared" ref="CA19" si="59">+CA16*CA18</f>
        <v>6278.5845312354422</v>
      </c>
      <c r="CB19" s="21">
        <f t="shared" ref="CB19" si="60">+CB16*CB18</f>
        <v>6051.5509145859687</v>
      </c>
      <c r="CC19" s="21">
        <f t="shared" ref="CC19" si="61">+CC16*CC18</f>
        <v>5832.72683351454</v>
      </c>
      <c r="CD19" s="21">
        <f t="shared" ref="CD19" si="62">+CD16*CD18</f>
        <v>5621.8154312146535</v>
      </c>
      <c r="CE19" s="21">
        <f t="shared" ref="CE19" si="63">+CE16*CE18</f>
        <v>5418.5305852219308</v>
      </c>
      <c r="CF19" s="21">
        <f t="shared" ref="CF19" si="64">+CF16*CF18</f>
        <v>5222.5965192603062</v>
      </c>
      <c r="CG19" s="21">
        <f t="shared" ref="CG19" si="65">+CG16*CG18</f>
        <v>5033.7474291238532</v>
      </c>
      <c r="CH19" s="21">
        <f t="shared" ref="CH19" si="66">+CH16*CH18</f>
        <v>4851.7271220867351</v>
      </c>
      <c r="CI19" s="21">
        <f t="shared" ref="CI19" si="67">+CI16*CI18</f>
        <v>4676.2886693520777</v>
      </c>
      <c r="CJ19" s="21">
        <f t="shared" ref="CJ19" si="68">+CJ16*CJ18</f>
        <v>4507.1940710683066</v>
      </c>
      <c r="CK19" s="21">
        <f t="shared" ref="CK19" si="69">+CK16*CK18</f>
        <v>4344.2139334584772</v>
      </c>
      <c r="CL19" s="21">
        <f t="shared" ref="CL19" si="70">+CL16*CL18</f>
        <v>4187.1271576246181</v>
      </c>
      <c r="CM19" s="21">
        <f t="shared" ref="CM19" si="71">+CM16*CM18</f>
        <v>4035.7206396049123</v>
      </c>
      <c r="CN19" s="21">
        <f t="shared" ref="CN19" si="72">+CN16*CN18</f>
        <v>3889.7889812767985</v>
      </c>
      <c r="CO19" s="21">
        <f t="shared" ref="CO19" si="73">+CO16*CO18</f>
        <v>3749.1342117138297</v>
      </c>
      <c r="CP19" s="21">
        <f t="shared" ref="CP19" si="74">+CP16*CP18</f>
        <v>3613.5655186182576</v>
      </c>
      <c r="CQ19" s="21">
        <f t="shared" ref="CQ19" si="75">+CQ16*CQ18</f>
        <v>3482.8989894650213</v>
      </c>
      <c r="CR19" s="21">
        <f t="shared" ref="CR19" si="76">+CR16*CR18</f>
        <v>3356.9573620059664</v>
      </c>
      <c r="CS19" s="21">
        <f t="shared" ref="CS19" si="77">+CS16*CS18</f>
        <v>3235.5697837958305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Regla 4%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Chafi Paganelli</dc:creator>
  <cp:lastModifiedBy>Chafi Paganelli</cp:lastModifiedBy>
  <dcterms:created xsi:type="dcterms:W3CDTF">2026-01-28T12:04:22Z</dcterms:created>
  <dcterms:modified xsi:type="dcterms:W3CDTF">2026-02-04T21:13:38Z</dcterms:modified>
</cp:coreProperties>
</file>